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cstaff-new\nazareay$\che301\"/>
    </mc:Choice>
  </mc:AlternateContent>
  <xr:revisionPtr revIDLastSave="0" documentId="13_ncr:1_{96568889-5ABA-4EA4-A55F-BF6516FF254B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Lab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G13" i="1" l="1"/>
  <c r="D13" i="1"/>
  <c r="H13" i="1"/>
  <c r="C13" i="1"/>
  <c r="D15" i="1" s="1"/>
  <c r="D16" i="1" l="1"/>
  <c r="D17" i="1" s="1"/>
  <c r="D22" i="1"/>
  <c r="D27" i="1" s="1"/>
  <c r="D28" i="1" s="1"/>
  <c r="E22" i="1"/>
  <c r="E27" i="1" s="1"/>
  <c r="E28" i="1" s="1"/>
  <c r="C22" i="1"/>
  <c r="C27" i="1" s="1"/>
  <c r="C28" i="1" s="1"/>
  <c r="D31" i="1" s="1"/>
  <c r="L30" i="1" l="1"/>
  <c r="D32" i="1"/>
  <c r="D33" i="1" s="1"/>
  <c r="H32" i="1" s="1"/>
  <c r="J32" i="1" s="1"/>
  <c r="N30" i="1" s="1"/>
</calcChain>
</file>

<file path=xl/sharedStrings.xml><?xml version="1.0" encoding="utf-8"?>
<sst xmlns="http://schemas.openxmlformats.org/spreadsheetml/2006/main" count="41" uniqueCount="35">
  <si>
    <t>sample 1</t>
  </si>
  <si>
    <t>sample 2</t>
  </si>
  <si>
    <t>tare</t>
  </si>
  <si>
    <t>standard deviation=</t>
  </si>
  <si>
    <t>RSD1=</t>
  </si>
  <si>
    <t>Precipitation titration with silver nitrate</t>
  </si>
  <si>
    <t>FW of NaCl</t>
  </si>
  <si>
    <t>Ketchup titration</t>
  </si>
  <si>
    <t>sample+tare(NaCl)</t>
  </si>
  <si>
    <t>m(NaCl)</t>
  </si>
  <si>
    <t>Titration V(AgNO3)</t>
  </si>
  <si>
    <t>C(AgNO3)=</t>
  </si>
  <si>
    <t>V(aliquot)(mL)</t>
  </si>
  <si>
    <t>average C(AgNO3)=</t>
  </si>
  <si>
    <t>"=D19/D18</t>
  </si>
  <si>
    <t>"=AVERAGE(C16:J16)</t>
  </si>
  <si>
    <t>"=STDEV(C16:J16)</t>
  </si>
  <si>
    <t>m(ketchup)</t>
  </si>
  <si>
    <t>C(AgNO3)</t>
  </si>
  <si>
    <t>%(NaCl)</t>
  </si>
  <si>
    <t xml:space="preserve"> Lab Report #5 </t>
  </si>
  <si>
    <t>average %%(NaCl)=</t>
  </si>
  <si>
    <t>Total RSD</t>
  </si>
  <si>
    <t>total error</t>
  </si>
  <si>
    <t>+/-</t>
  </si>
  <si>
    <t>YOUR Name</t>
  </si>
  <si>
    <t>Dichlorofluoresceine titration</t>
  </si>
  <si>
    <t>Chromate titration</t>
  </si>
  <si>
    <t xml:space="preserve">Total volume </t>
  </si>
  <si>
    <t>mL</t>
  </si>
  <si>
    <t>Unknown No.</t>
  </si>
  <si>
    <t>Percentage of NaCl in sample is</t>
  </si>
  <si>
    <t>Blank =</t>
  </si>
  <si>
    <t>Standardisation of Silver Nitrate Solution</t>
  </si>
  <si>
    <t>FW of AgNO3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</si>
</sst>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2"/>
      <color theme="1"/>
      <name val="Times New Roman"/>
      <family val="1"/>
    </font>
    <font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i/>
      <sz val="2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4"/>
      <color rgb="FF00B050"/>
      <name val="Times New Roman"/>
      <family val="1"/>
    </font>
    <font>
      <b/>
      <sz val="14"/>
      <color theme="3" tint="0.39997558519241921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0" fillId="0" borderId="0" xfId="0" applyFill="1"/>
    <xf numFmtId="10" fontId="0" fillId="0" borderId="0" xfId="0" applyNumberFormat="1" applyFill="1"/>
    <xf numFmtId="0" fontId="3" fillId="0" borderId="0" xfId="0" applyFont="1" applyFill="1"/>
    <xf numFmtId="0" fontId="2" fillId="0" borderId="0" xfId="0" applyFont="1" applyFill="1"/>
    <xf numFmtId="10" fontId="4" fillId="0" borderId="0" xfId="0" applyNumberFormat="1" applyFont="1" applyFill="1"/>
    <xf numFmtId="0" fontId="10" fillId="0" borderId="0" xfId="0" applyFont="1" applyFill="1"/>
    <xf numFmtId="0" fontId="2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9" fillId="0" borderId="0" xfId="0" applyFont="1" applyAlignment="1"/>
    <xf numFmtId="0" fontId="0" fillId="0" borderId="0" xfId="0" applyAlignment="1">
      <alignment wrapText="1"/>
    </xf>
    <xf numFmtId="0" fontId="18" fillId="0" borderId="0" xfId="1"/>
    <xf numFmtId="0" fontId="18" fillId="0" borderId="0" xfId="1" applyAlignment="1">
      <alignment wrapText="1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0" fontId="16" fillId="0" borderId="0" xfId="0" applyFont="1" applyBorder="1"/>
    <xf numFmtId="0" fontId="2" fillId="0" borderId="0" xfId="0" applyFont="1" applyBorder="1"/>
    <xf numFmtId="0" fontId="11" fillId="0" borderId="0" xfId="0" applyFont="1" applyBorder="1"/>
    <xf numFmtId="0" fontId="3" fillId="0" borderId="2" xfId="0" applyFont="1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5" fillId="0" borderId="5" xfId="0" applyFont="1" applyBorder="1"/>
    <xf numFmtId="0" fontId="5" fillId="0" borderId="4" xfId="0" applyFont="1" applyBorder="1"/>
    <xf numFmtId="0" fontId="0" fillId="0" borderId="5" xfId="0" applyBorder="1"/>
    <xf numFmtId="0" fontId="2" fillId="0" borderId="5" xfId="0" applyFont="1" applyBorder="1"/>
    <xf numFmtId="0" fontId="5" fillId="0" borderId="6" xfId="0" applyFont="1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0" xfId="0" applyFill="1" applyBorder="1"/>
    <xf numFmtId="0" fontId="5" fillId="0" borderId="4" xfId="0" applyFont="1" applyFill="1" applyBorder="1"/>
    <xf numFmtId="0" fontId="11" fillId="0" borderId="5" xfId="0" applyFont="1" applyBorder="1"/>
    <xf numFmtId="0" fontId="11" fillId="0" borderId="8" xfId="0" applyFont="1" applyBorder="1"/>
    <xf numFmtId="0" fontId="15" fillId="0" borderId="2" xfId="0" applyFont="1" applyBorder="1"/>
    <xf numFmtId="0" fontId="17" fillId="0" borderId="3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2" fontId="0" fillId="0" borderId="0" xfId="0" applyNumberFormat="1" applyBorder="1"/>
    <xf numFmtId="2" fontId="3" fillId="0" borderId="0" xfId="0" applyNumberFormat="1" applyFont="1" applyBorder="1"/>
    <xf numFmtId="0" fontId="20" fillId="0" borderId="0" xfId="0" applyFont="1" applyFill="1" applyBorder="1"/>
    <xf numFmtId="2" fontId="21" fillId="0" borderId="0" xfId="0" applyNumberFormat="1" applyFont="1" applyFill="1"/>
    <xf numFmtId="0" fontId="20" fillId="0" borderId="0" xfId="0" quotePrefix="1" applyFont="1"/>
    <xf numFmtId="2" fontId="22" fillId="0" borderId="0" xfId="0" applyNumberFormat="1" applyFont="1"/>
    <xf numFmtId="0" fontId="23" fillId="3" borderId="0" xfId="0" applyFont="1" applyFill="1"/>
    <xf numFmtId="0" fontId="0" fillId="3" borderId="0" xfId="0" applyFill="1" applyBorder="1"/>
    <xf numFmtId="0" fontId="0" fillId="3" borderId="5" xfId="0" applyFill="1" applyBorder="1"/>
    <xf numFmtId="0" fontId="0" fillId="0" borderId="5" xfId="0" applyFill="1" applyBorder="1"/>
    <xf numFmtId="0" fontId="14" fillId="3" borderId="0" xfId="0" applyFont="1" applyFill="1"/>
    <xf numFmtId="0" fontId="1" fillId="3" borderId="0" xfId="0" applyFont="1" applyFill="1"/>
    <xf numFmtId="0" fontId="0" fillId="3" borderId="0" xfId="0" applyFill="1"/>
    <xf numFmtId="0" fontId="24" fillId="0" borderId="0" xfId="0" applyFont="1" applyBorder="1"/>
    <xf numFmtId="0" fontId="26" fillId="0" borderId="0" xfId="0" applyFont="1"/>
    <xf numFmtId="0" fontId="27" fillId="3" borderId="2" xfId="0" applyFont="1" applyFill="1" applyBorder="1"/>
    <xf numFmtId="0" fontId="28" fillId="3" borderId="3" xfId="0" applyFont="1" applyFill="1" applyBorder="1"/>
    <xf numFmtId="0" fontId="16" fillId="0" borderId="1" xfId="0" applyFont="1" applyBorder="1"/>
    <xf numFmtId="0" fontId="29" fillId="0" borderId="2" xfId="0" applyFont="1" applyBorder="1"/>
    <xf numFmtId="0" fontId="30" fillId="0" borderId="2" xfId="0" applyFont="1" applyBorder="1"/>
    <xf numFmtId="0" fontId="25" fillId="0" borderId="2" xfId="0" applyFont="1" applyBorder="1"/>
    <xf numFmtId="0" fontId="31" fillId="0" borderId="2" xfId="0" applyFont="1" applyBorder="1"/>
    <xf numFmtId="0" fontId="32" fillId="2" borderId="0" xfId="0" applyFont="1" applyFill="1" applyBorder="1"/>
    <xf numFmtId="0" fontId="32" fillId="2" borderId="5" xfId="0" applyFont="1" applyFill="1" applyBorder="1"/>
    <xf numFmtId="0" fontId="32" fillId="0" borderId="0" xfId="0" applyFont="1" applyBorder="1"/>
    <xf numFmtId="0" fontId="32" fillId="0" borderId="5" xfId="0" applyFont="1" applyBorder="1"/>
    <xf numFmtId="2" fontId="32" fillId="0" borderId="0" xfId="0" applyNumberFormat="1" applyFont="1" applyBorder="1"/>
    <xf numFmtId="0" fontId="24" fillId="2" borderId="0" xfId="0" applyFont="1" applyFill="1" applyBorder="1"/>
    <xf numFmtId="0" fontId="0" fillId="2" borderId="0" xfId="0" applyFill="1" applyBorder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4</xdr:row>
      <xdr:rowOff>28575</xdr:rowOff>
    </xdr:from>
    <xdr:to>
      <xdr:col>16</xdr:col>
      <xdr:colOff>113579</xdr:colOff>
      <xdr:row>9</xdr:row>
      <xdr:rowOff>28203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9475" y="1619250"/>
          <a:ext cx="4733204" cy="999753"/>
        </a:xfrm>
        <a:prstGeom prst="rect">
          <a:avLst/>
        </a:prstGeom>
      </xdr:spPr>
    </xdr:pic>
    <xdr:clientData/>
  </xdr:twoCellAnchor>
  <xdr:twoCellAnchor editAs="oneCell">
    <xdr:from>
      <xdr:col>9</xdr:col>
      <xdr:colOff>504825</xdr:colOff>
      <xdr:row>8</xdr:row>
      <xdr:rowOff>114300</xdr:rowOff>
    </xdr:from>
    <xdr:to>
      <xdr:col>16</xdr:col>
      <xdr:colOff>228041</xdr:colOff>
      <xdr:row>12</xdr:row>
      <xdr:rowOff>142776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0950" y="2514600"/>
          <a:ext cx="4476191" cy="790476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12</xdr:row>
      <xdr:rowOff>114300</xdr:rowOff>
    </xdr:from>
    <xdr:to>
      <xdr:col>17</xdr:col>
      <xdr:colOff>142199</xdr:colOff>
      <xdr:row>21</xdr:row>
      <xdr:rowOff>209298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91375" y="2847975"/>
          <a:ext cx="5409524" cy="2019048"/>
        </a:xfrm>
        <a:prstGeom prst="rect">
          <a:avLst/>
        </a:prstGeom>
      </xdr:spPr>
    </xdr:pic>
    <xdr:clientData/>
  </xdr:twoCellAnchor>
  <xdr:twoCellAnchor>
    <xdr:from>
      <xdr:col>5</xdr:col>
      <xdr:colOff>314325</xdr:colOff>
      <xdr:row>20</xdr:row>
      <xdr:rowOff>57150</xdr:rowOff>
    </xdr:from>
    <xdr:to>
      <xdr:col>11</xdr:col>
      <xdr:colOff>19050</xdr:colOff>
      <xdr:row>28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57675" y="5095875"/>
          <a:ext cx="4419600" cy="1733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/>
            <a:t>Ketchup</a:t>
          </a:r>
          <a:r>
            <a:rPr lang="en-US" sz="2800" baseline="0"/>
            <a:t> was obtained from </a:t>
          </a:r>
          <a:endParaRPr 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topLeftCell="A13" workbookViewId="0">
      <selection activeCell="I10" sqref="I10:I13"/>
    </sheetView>
  </sheetViews>
  <sheetFormatPr defaultRowHeight="15" x14ac:dyDescent="0.25"/>
  <cols>
    <col min="2" max="2" width="17.140625" customWidth="1"/>
    <col min="3" max="3" width="11.42578125" customWidth="1"/>
    <col min="4" max="4" width="12.28515625" customWidth="1"/>
    <col min="7" max="7" width="10.5703125" customWidth="1"/>
    <col min="8" max="8" width="11.5703125" customWidth="1"/>
    <col min="9" max="9" width="16" customWidth="1"/>
    <col min="11" max="11" width="14.28515625" customWidth="1"/>
    <col min="12" max="12" width="10.85546875" bestFit="1" customWidth="1"/>
    <col min="14" max="14" width="9.5703125" bestFit="1" customWidth="1"/>
  </cols>
  <sheetData>
    <row r="1" spans="2:18" ht="28.5" x14ac:dyDescent="0.45">
      <c r="D1" s="18" t="s">
        <v>20</v>
      </c>
      <c r="E1" s="18"/>
      <c r="F1" s="18"/>
      <c r="G1" s="58" t="s">
        <v>25</v>
      </c>
      <c r="H1" s="64"/>
    </row>
    <row r="2" spans="2:18" ht="21" x14ac:dyDescent="0.35">
      <c r="C2" s="5" t="s">
        <v>5</v>
      </c>
      <c r="D2" s="6"/>
      <c r="F2" s="19"/>
      <c r="G2" s="4"/>
      <c r="H2" s="62" t="s">
        <v>30</v>
      </c>
      <c r="I2" s="63"/>
    </row>
    <row r="3" spans="2:18" ht="26.25" customHeight="1" thickBot="1" x14ac:dyDescent="0.45">
      <c r="C3" s="66" t="s">
        <v>33</v>
      </c>
      <c r="D3" s="66"/>
      <c r="E3" s="66"/>
      <c r="F3" s="66"/>
      <c r="N3" s="20"/>
      <c r="O3" s="20"/>
      <c r="P3" s="20"/>
      <c r="Q3" s="20"/>
      <c r="R3" s="21"/>
    </row>
    <row r="4" spans="2:18" ht="15.75" customHeight="1" x14ac:dyDescent="0.4">
      <c r="B4" s="69" t="s">
        <v>34</v>
      </c>
      <c r="C4" s="70">
        <v>169.87</v>
      </c>
      <c r="D4" s="32"/>
      <c r="E4" s="71" t="s">
        <v>6</v>
      </c>
      <c r="F4" s="72"/>
      <c r="G4" s="73">
        <v>58.44</v>
      </c>
      <c r="H4" s="47"/>
      <c r="I4" s="48"/>
      <c r="J4" s="17"/>
      <c r="N4" s="20"/>
      <c r="O4" s="20"/>
      <c r="P4" s="20"/>
      <c r="Q4" s="20"/>
      <c r="R4" s="21"/>
    </row>
    <row r="5" spans="2:18" ht="15" customHeight="1" x14ac:dyDescent="0.4">
      <c r="B5" s="36" t="s">
        <v>8</v>
      </c>
      <c r="C5" s="59">
        <v>0.1956</v>
      </c>
      <c r="D5" s="43"/>
      <c r="E5" s="43"/>
      <c r="F5" s="43"/>
      <c r="G5" s="43"/>
      <c r="H5" s="43"/>
      <c r="I5" s="61"/>
      <c r="P5" s="20"/>
      <c r="Q5" s="20"/>
      <c r="R5" s="21"/>
    </row>
    <row r="6" spans="2:18" ht="15" customHeight="1" x14ac:dyDescent="0.4">
      <c r="B6" s="36" t="s">
        <v>2</v>
      </c>
      <c r="C6" s="59">
        <v>0</v>
      </c>
      <c r="D6" s="43"/>
      <c r="E6" s="43"/>
      <c r="F6" s="43"/>
      <c r="G6" s="43"/>
      <c r="H6" s="43"/>
      <c r="I6" s="61"/>
      <c r="P6" s="20"/>
      <c r="Q6" s="20"/>
      <c r="R6" s="21"/>
    </row>
    <row r="7" spans="2:18" ht="15" customHeight="1" x14ac:dyDescent="0.4">
      <c r="B7" s="36" t="s">
        <v>9</v>
      </c>
      <c r="C7" s="25">
        <f>C5-C6</f>
        <v>0.1956</v>
      </c>
      <c r="D7" s="25"/>
      <c r="E7" s="25" t="s">
        <v>28</v>
      </c>
      <c r="F7" s="25"/>
      <c r="G7" s="29">
        <v>500</v>
      </c>
      <c r="H7" s="25" t="s">
        <v>29</v>
      </c>
      <c r="I7" s="37"/>
      <c r="P7" s="20"/>
      <c r="Q7" s="20"/>
      <c r="R7" s="21"/>
    </row>
    <row r="8" spans="2:18" ht="18.75" customHeight="1" thickBot="1" x14ac:dyDescent="0.45">
      <c r="B8" s="36" t="s">
        <v>12</v>
      </c>
      <c r="C8" s="59">
        <v>25</v>
      </c>
      <c r="D8" s="25"/>
      <c r="E8" s="25"/>
      <c r="F8" s="25"/>
      <c r="G8" s="25"/>
      <c r="H8" s="25"/>
      <c r="I8" s="37"/>
      <c r="N8" s="20"/>
      <c r="O8" s="20"/>
      <c r="P8" s="20"/>
      <c r="Q8" s="20"/>
      <c r="R8" s="21"/>
    </row>
    <row r="9" spans="2:18" ht="15" customHeight="1" x14ac:dyDescent="0.4">
      <c r="B9" s="34"/>
      <c r="C9" s="31" t="s">
        <v>26</v>
      </c>
      <c r="D9" s="32"/>
      <c r="E9" s="32"/>
      <c r="F9" s="32"/>
      <c r="G9" s="31" t="s">
        <v>27</v>
      </c>
      <c r="H9" s="31"/>
      <c r="I9" s="33"/>
      <c r="N9" s="20"/>
      <c r="O9" s="20"/>
      <c r="P9" s="20"/>
      <c r="Q9" s="20"/>
      <c r="R9" s="21"/>
    </row>
    <row r="10" spans="2:18" x14ac:dyDescent="0.25">
      <c r="B10" s="36"/>
      <c r="C10" s="26" t="s">
        <v>0</v>
      </c>
      <c r="D10" s="26" t="s">
        <v>1</v>
      </c>
      <c r="E10" s="26"/>
      <c r="F10" s="25"/>
      <c r="G10" s="26" t="s">
        <v>0</v>
      </c>
      <c r="H10" s="26" t="s">
        <v>1</v>
      </c>
      <c r="I10" s="35"/>
      <c r="N10" s="23"/>
      <c r="O10" s="23"/>
      <c r="P10" s="23"/>
      <c r="Q10" s="21"/>
      <c r="R10" s="21"/>
    </row>
    <row r="11" spans="2:18" x14ac:dyDescent="0.25">
      <c r="B11" s="36" t="s">
        <v>10</v>
      </c>
      <c r="C11" s="59">
        <v>7.3</v>
      </c>
      <c r="D11" s="59">
        <v>7.35</v>
      </c>
      <c r="E11" s="59"/>
      <c r="F11" s="59"/>
      <c r="G11" s="59">
        <v>7.4</v>
      </c>
      <c r="H11" s="59">
        <v>7.5</v>
      </c>
      <c r="I11" s="60"/>
      <c r="N11" s="22"/>
      <c r="O11" s="22"/>
      <c r="P11" s="22"/>
    </row>
    <row r="12" spans="2:18" x14ac:dyDescent="0.25">
      <c r="B12" s="34"/>
      <c r="C12" s="79"/>
      <c r="D12" s="80"/>
      <c r="E12" s="25"/>
      <c r="F12" s="25"/>
      <c r="G12" s="65" t="s">
        <v>32</v>
      </c>
      <c r="H12" s="59">
        <v>0</v>
      </c>
      <c r="I12" s="37"/>
    </row>
    <row r="13" spans="2:18" x14ac:dyDescent="0.25">
      <c r="B13" s="36" t="s">
        <v>11</v>
      </c>
      <c r="C13" s="29">
        <f>($C$7*1000*$C$8)/($G$4*(C11-$D$12)*$G$7)</f>
        <v>2.2924812241568455E-2</v>
      </c>
      <c r="D13" s="29">
        <f t="shared" ref="D13:E13" si="0">($C$7*1000*$C$8)/($G$4*(D11-$D$12)*$G$7)</f>
        <v>2.2768861137884316E-2</v>
      </c>
      <c r="E13" s="29"/>
      <c r="F13" s="29"/>
      <c r="G13" s="29">
        <f>($C$7*1000*$C$8)/($G$4*(G11-$H$12)*$G$7)</f>
        <v>2.2615017481547255E-2</v>
      </c>
      <c r="H13" s="29">
        <f t="shared" ref="H13:I13" si="1">($C$7*1000*$C$8)/($G$4*(H11-$H$12)*$G$7)</f>
        <v>2.2313483915126629E-2</v>
      </c>
      <c r="I13" s="29"/>
      <c r="J13" s="16"/>
    </row>
    <row r="14" spans="2:18" x14ac:dyDescent="0.25">
      <c r="B14" s="34"/>
      <c r="C14" s="25"/>
      <c r="D14" s="25"/>
      <c r="E14" s="25"/>
      <c r="F14" s="25"/>
      <c r="G14" s="25"/>
      <c r="H14" s="25"/>
      <c r="I14" s="37"/>
    </row>
    <row r="15" spans="2:18" ht="18.75" x14ac:dyDescent="0.3">
      <c r="B15" s="36" t="s">
        <v>13</v>
      </c>
      <c r="C15" s="25"/>
      <c r="D15" s="24">
        <f>AVERAGE(C13:I13)</f>
        <v>2.2655543694031666E-2</v>
      </c>
      <c r="E15" s="30" t="s">
        <v>15</v>
      </c>
      <c r="F15" s="25"/>
      <c r="G15" s="25"/>
      <c r="H15" s="24"/>
      <c r="I15" s="37"/>
      <c r="L15" s="25"/>
      <c r="M15" s="25"/>
      <c r="N15" s="25"/>
      <c r="O15" s="25"/>
      <c r="P15" s="25"/>
    </row>
    <row r="16" spans="2:18" x14ac:dyDescent="0.25">
      <c r="B16" s="36" t="s">
        <v>3</v>
      </c>
      <c r="C16" s="25"/>
      <c r="D16" s="25">
        <f>STDEV(C13:I13)</f>
        <v>2.6076404405564631E-4</v>
      </c>
      <c r="E16" s="30" t="s">
        <v>16</v>
      </c>
      <c r="F16" s="25"/>
      <c r="G16" s="25"/>
      <c r="H16" s="25"/>
      <c r="I16" s="37"/>
      <c r="L16" s="25"/>
      <c r="M16" s="25"/>
      <c r="N16" s="25"/>
      <c r="O16" s="25"/>
      <c r="P16" s="25"/>
    </row>
    <row r="17" spans="1:16" ht="15.75" thickBot="1" x14ac:dyDescent="0.3">
      <c r="B17" s="39" t="s">
        <v>4</v>
      </c>
      <c r="C17" s="40"/>
      <c r="D17" s="40">
        <f>D16/D15</f>
        <v>1.1509944213978034E-2</v>
      </c>
      <c r="E17" s="41" t="s">
        <v>14</v>
      </c>
      <c r="F17" s="40"/>
      <c r="G17" s="40"/>
      <c r="H17" s="40"/>
      <c r="I17" s="42"/>
      <c r="L17" s="25"/>
      <c r="M17" s="25"/>
      <c r="N17" s="25"/>
      <c r="O17" s="25"/>
      <c r="P17" s="25"/>
    </row>
    <row r="18" spans="1:16" ht="15.75" thickBot="1" x14ac:dyDescent="0.3">
      <c r="D18" s="16"/>
      <c r="E18" s="16"/>
      <c r="F18" s="16"/>
      <c r="G18" s="16"/>
      <c r="H18" s="16"/>
      <c r="I18" s="16"/>
      <c r="J18" s="16"/>
      <c r="L18" s="25"/>
      <c r="M18" s="25"/>
      <c r="N18" s="25"/>
      <c r="O18" s="25"/>
      <c r="P18" s="25"/>
    </row>
    <row r="19" spans="1:16" ht="26.25" x14ac:dyDescent="0.4">
      <c r="B19" s="67" t="s">
        <v>7</v>
      </c>
      <c r="C19" s="68"/>
      <c r="D19" s="67"/>
      <c r="E19" s="68"/>
      <c r="L19" s="25"/>
      <c r="M19" s="25"/>
      <c r="N19" s="25"/>
      <c r="O19" s="25"/>
      <c r="P19" s="25"/>
    </row>
    <row r="20" spans="1:16" x14ac:dyDescent="0.25">
      <c r="B20" s="34"/>
      <c r="C20" s="26"/>
      <c r="D20" s="26"/>
      <c r="E20" s="35"/>
      <c r="L20" s="25"/>
      <c r="M20" s="25"/>
      <c r="N20" s="25"/>
      <c r="O20" s="25"/>
      <c r="P20" s="25"/>
    </row>
    <row r="21" spans="1:16" x14ac:dyDescent="0.25">
      <c r="B21" s="36" t="s">
        <v>17</v>
      </c>
      <c r="C21" s="59">
        <v>0.2</v>
      </c>
      <c r="D21" s="74">
        <v>0.21</v>
      </c>
      <c r="E21" s="75">
        <v>0.2</v>
      </c>
      <c r="L21" s="25"/>
      <c r="M21" s="25"/>
      <c r="N21" s="25"/>
      <c r="O21" s="25"/>
      <c r="P21" s="25"/>
    </row>
    <row r="22" spans="1:16" ht="18.75" x14ac:dyDescent="0.3">
      <c r="B22" s="36" t="s">
        <v>18</v>
      </c>
      <c r="C22" s="25">
        <f>D15</f>
        <v>2.2655543694031666E-2</v>
      </c>
      <c r="D22" s="76">
        <f>D15</f>
        <v>2.2655543694031666E-2</v>
      </c>
      <c r="E22" s="77">
        <f>D15</f>
        <v>2.2655543694031666E-2</v>
      </c>
      <c r="H22" s="4"/>
      <c r="I22" s="3"/>
      <c r="J22" s="4"/>
      <c r="L22" s="25"/>
      <c r="M22" s="25"/>
      <c r="N22" s="25"/>
      <c r="O22" s="25"/>
      <c r="P22" s="25"/>
    </row>
    <row r="23" spans="1:16" x14ac:dyDescent="0.25">
      <c r="B23" s="34"/>
      <c r="C23" s="25"/>
      <c r="D23" s="25"/>
      <c r="E23" s="37"/>
      <c r="L23" s="25"/>
      <c r="M23" s="25"/>
      <c r="N23" s="25"/>
      <c r="O23" s="25"/>
      <c r="P23" s="25"/>
    </row>
    <row r="24" spans="1:16" ht="18.75" x14ac:dyDescent="0.3">
      <c r="B24" s="34"/>
      <c r="C24" s="27"/>
      <c r="D24" s="28"/>
      <c r="E24" s="37"/>
      <c r="L24" s="25"/>
      <c r="M24" s="25"/>
      <c r="N24" s="25"/>
      <c r="O24" s="25"/>
      <c r="P24" s="25"/>
    </row>
    <row r="25" spans="1:16" x14ac:dyDescent="0.25">
      <c r="B25" s="36" t="s">
        <v>10</v>
      </c>
      <c r="C25" s="59">
        <v>3.7</v>
      </c>
      <c r="D25" s="74">
        <v>4.0999999999999996</v>
      </c>
      <c r="E25" s="75">
        <v>4.05</v>
      </c>
      <c r="L25" s="25"/>
      <c r="M25" s="25"/>
      <c r="N25" s="25"/>
      <c r="O25" s="25"/>
      <c r="P25" s="25"/>
    </row>
    <row r="26" spans="1:16" x14ac:dyDescent="0.25">
      <c r="B26" s="34"/>
      <c r="C26" s="25"/>
      <c r="D26" s="25"/>
      <c r="E26" s="37"/>
      <c r="G26" s="25"/>
      <c r="H26" s="25"/>
      <c r="I26" s="25"/>
      <c r="J26" s="25"/>
      <c r="L26" s="25"/>
      <c r="M26" s="25"/>
      <c r="N26" s="25"/>
      <c r="O26" s="25"/>
      <c r="P26" s="25"/>
    </row>
    <row r="27" spans="1:16" x14ac:dyDescent="0.25">
      <c r="B27" s="44" t="s">
        <v>9</v>
      </c>
      <c r="C27" s="25">
        <f>(G4*C22*C25)/(1000)</f>
        <v>4.8987629018730789E-3</v>
      </c>
      <c r="D27" s="76">
        <f>(G4*D22*D25)/(1000)</f>
        <v>5.4283588912647628E-3</v>
      </c>
      <c r="E27" s="77">
        <f>(G4*E22*E25)/(1000)</f>
        <v>5.3621593925908019E-3</v>
      </c>
      <c r="G27" s="25"/>
      <c r="H27" s="25"/>
      <c r="I27" s="25"/>
      <c r="J27" s="25"/>
    </row>
    <row r="28" spans="1:16" x14ac:dyDescent="0.25">
      <c r="B28" s="44" t="s">
        <v>19</v>
      </c>
      <c r="C28" s="52">
        <f>C27/C21*100</f>
        <v>2.4493814509365395</v>
      </c>
      <c r="D28" s="78">
        <f t="shared" ref="D28:E28" si="2">D27/D21*100</f>
        <v>2.5849328053641729</v>
      </c>
      <c r="E28" s="78">
        <f t="shared" si="2"/>
        <v>2.6810796962954009</v>
      </c>
      <c r="F28" s="10"/>
      <c r="G28" s="43"/>
      <c r="H28" s="43"/>
      <c r="I28" s="43"/>
      <c r="J28" s="43"/>
      <c r="K28" s="10"/>
      <c r="L28" s="10"/>
    </row>
    <row r="29" spans="1:16" x14ac:dyDescent="0.25">
      <c r="B29" s="34"/>
      <c r="C29" s="25"/>
      <c r="D29" s="25"/>
      <c r="E29" s="37"/>
      <c r="F29" s="10"/>
      <c r="G29" s="43"/>
      <c r="H29" s="43"/>
      <c r="I29" s="43"/>
      <c r="J29" s="43"/>
      <c r="K29" s="10"/>
      <c r="L29" s="10"/>
    </row>
    <row r="30" spans="1:16" ht="33.75" x14ac:dyDescent="0.5">
      <c r="A30" s="7"/>
      <c r="B30" s="34"/>
      <c r="C30" s="29"/>
      <c r="D30" s="29"/>
      <c r="E30" s="38"/>
      <c r="F30" s="11"/>
      <c r="G30" s="54" t="s">
        <v>31</v>
      </c>
      <c r="H30" s="49"/>
      <c r="I30" s="49"/>
      <c r="J30" s="50"/>
      <c r="K30" s="10"/>
      <c r="L30" s="55">
        <f>D31</f>
        <v>2.4493814509365395</v>
      </c>
      <c r="M30" s="56" t="s">
        <v>24</v>
      </c>
      <c r="N30" s="57">
        <f>J32</f>
        <v>0.11977150948655341</v>
      </c>
    </row>
    <row r="31" spans="1:16" ht="18.75" x14ac:dyDescent="0.3">
      <c r="B31" s="36" t="s">
        <v>21</v>
      </c>
      <c r="C31" s="25"/>
      <c r="D31" s="53">
        <f>C28</f>
        <v>2.4493814509365395</v>
      </c>
      <c r="E31" s="45"/>
      <c r="F31" s="25"/>
      <c r="G31" s="43"/>
      <c r="H31" s="49"/>
      <c r="I31" s="51"/>
      <c r="J31" s="50"/>
      <c r="K31" s="10"/>
      <c r="L31" s="10"/>
    </row>
    <row r="32" spans="1:16" ht="18.75" x14ac:dyDescent="0.3">
      <c r="B32" s="36" t="s">
        <v>3</v>
      </c>
      <c r="C32" s="25"/>
      <c r="D32" s="52">
        <f>STDEV(C28:E28)</f>
        <v>0.11640623639170032</v>
      </c>
      <c r="E32" s="45"/>
      <c r="F32" s="25"/>
      <c r="G32" s="10" t="s">
        <v>22</v>
      </c>
      <c r="H32" s="12">
        <f>SQRT(D33^2+D17^2)</f>
        <v>4.889867580272475E-2</v>
      </c>
      <c r="I32" s="14" t="s">
        <v>23</v>
      </c>
      <c r="J32" s="13">
        <f>H32*D31</f>
        <v>0.11977150948655341</v>
      </c>
      <c r="K32" s="10"/>
      <c r="L32" s="10"/>
    </row>
    <row r="33" spans="2:12" ht="19.5" thickBot="1" x14ac:dyDescent="0.35">
      <c r="B33" s="39" t="s">
        <v>4</v>
      </c>
      <c r="C33" s="40"/>
      <c r="D33" s="40">
        <f>D32/D31</f>
        <v>4.7524748073515262E-2</v>
      </c>
      <c r="E33" s="46"/>
      <c r="F33" s="25"/>
      <c r="G33" s="10"/>
      <c r="H33" s="12"/>
      <c r="I33" s="12"/>
      <c r="J33" s="14"/>
      <c r="K33" s="10"/>
      <c r="L33" s="10"/>
    </row>
    <row r="34" spans="2:12" ht="15.75" x14ac:dyDescent="0.25">
      <c r="B34" s="8"/>
      <c r="D34" s="2"/>
      <c r="F34" s="10"/>
      <c r="G34" s="10"/>
      <c r="H34" s="10"/>
      <c r="I34" s="10"/>
      <c r="J34" s="43"/>
      <c r="K34" s="43"/>
      <c r="L34" s="43"/>
    </row>
    <row r="35" spans="2:12" ht="15.75" x14ac:dyDescent="0.25">
      <c r="B35" s="8"/>
      <c r="E35" s="9"/>
      <c r="F35" s="15"/>
      <c r="G35" s="15"/>
      <c r="H35" s="10"/>
      <c r="I35" s="10"/>
      <c r="J35" s="43"/>
      <c r="K35" s="43"/>
      <c r="L35" s="43"/>
    </row>
    <row r="36" spans="2:12" ht="15.75" x14ac:dyDescent="0.25">
      <c r="B36" s="8"/>
      <c r="D36" s="1"/>
      <c r="F36" s="10"/>
      <c r="G36" s="10"/>
      <c r="H36" s="10"/>
      <c r="I36" s="10"/>
      <c r="J36" s="43"/>
      <c r="K36" s="43"/>
      <c r="L36" s="43"/>
    </row>
    <row r="37" spans="2:12" x14ac:dyDescent="0.25">
      <c r="F37" s="10"/>
      <c r="G37" s="10"/>
      <c r="H37" s="10"/>
      <c r="I37" s="10"/>
      <c r="J37" s="10"/>
      <c r="K37" s="10"/>
      <c r="L37" s="10"/>
    </row>
    <row r="38" spans="2:12" x14ac:dyDescent="0.25">
      <c r="F38" s="10"/>
      <c r="G38" s="10"/>
      <c r="H38" s="10"/>
      <c r="I38" s="10"/>
      <c r="J38" s="10"/>
      <c r="K38" s="10"/>
      <c r="L38" s="10"/>
    </row>
    <row r="39" spans="2:12" x14ac:dyDescent="0.25">
      <c r="F39" s="10"/>
      <c r="G39" s="10"/>
      <c r="H39" s="10"/>
      <c r="I39" s="10"/>
      <c r="J39" s="10"/>
      <c r="K39" s="10"/>
      <c r="L39" s="10"/>
    </row>
    <row r="40" spans="2:12" x14ac:dyDescent="0.25">
      <c r="F40" s="10"/>
      <c r="G40" s="10"/>
      <c r="H40" s="10"/>
      <c r="I40" s="10"/>
      <c r="J40" s="10"/>
      <c r="K40" s="10"/>
      <c r="L40" s="1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Coyote</dc:creator>
  <cp:lastModifiedBy>Nazarenko, Alexander</cp:lastModifiedBy>
  <dcterms:created xsi:type="dcterms:W3CDTF">2013-02-13T02:11:06Z</dcterms:created>
  <dcterms:modified xsi:type="dcterms:W3CDTF">2020-03-05T20:45:25Z</dcterms:modified>
</cp:coreProperties>
</file>