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pipette_calibration" sheetId="1" r:id="rId1"/>
    <sheet name="burette_calibration" sheetId="2" r:id="rId2"/>
    <sheet name="burette_calibration_Chart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<sst xmlns="http://schemas.openxmlformats.org/spreadsheetml/2006/main" count="46" uniqueCount="30">
  <si>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Worksheet for exercise on measurement uncertainty in pipetting</t>
  </si>
  <si>
    <t>Date</t>
  </si>
  <si>
    <t>Balance checked and found OK</t>
  </si>
  <si>
    <t xml:space="preserve">Pipette checked for cleanliness and absence of chips </t>
  </si>
  <si>
    <t xml:space="preserve">Pipette filler function checked and found OK </t>
  </si>
  <si>
    <t>Results:</t>
  </si>
  <si>
    <t>calculated volume</t>
  </si>
  <si>
    <t>Weight of water +tare</t>
  </si>
  <si>
    <t>Tare</t>
  </si>
  <si>
    <t>weight of nominal 25 mL water by pipette</t>
  </si>
  <si>
    <t>Water temperature</t>
  </si>
  <si>
    <t>Start, C</t>
  </si>
  <si>
    <t xml:space="preserve">End </t>
  </si>
  <si>
    <t>Mean</t>
  </si>
  <si>
    <t>Water density</t>
  </si>
  <si>
    <t>Standard deviation</t>
  </si>
  <si>
    <t>Relative standard deviation</t>
  </si>
  <si>
    <t>Yes/No</t>
  </si>
  <si>
    <t>no</t>
  </si>
  <si>
    <t>Worksheet for exercise on burette calibration</t>
  </si>
  <si>
    <t xml:space="preserve">weight of   water </t>
  </si>
  <si>
    <t xml:space="preserve">Burette checked for cleanliness and absence of chips </t>
  </si>
  <si>
    <t>First Run</t>
  </si>
  <si>
    <t>Second run</t>
  </si>
  <si>
    <t>Deviation</t>
  </si>
  <si>
    <t>Average:</t>
  </si>
  <si>
    <t>Table of corrections</t>
  </si>
  <si>
    <t>Correction</t>
  </si>
  <si>
    <t>Fill the cellls highlighted YELLOW</t>
  </si>
  <si>
    <t>yes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</si>
</sst>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00"/>
    <numFmt numFmtId="170" formatCode="0.0000"/>
  </numFmts>
  <fonts count="49">
    <font>
      <sz val="10"/>
      <name val="Arial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i/>
      <sz val="16"/>
      <color indexed="8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14" fontId="1" fillId="34" borderId="0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 mL burette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405"/>
          <c:w val="0.92275"/>
          <c:h val="0.77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burette_calibration!$E$22:$E$26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burette_calibration!$G$22:$G$26</c:f>
              <c:numCache>
                <c:ptCount val="5"/>
                <c:pt idx="0">
                  <c:v>8.9962</c:v>
                </c:pt>
                <c:pt idx="1">
                  <c:v>17.9924</c:v>
                </c:pt>
                <c:pt idx="2">
                  <c:v>26.988599999999998</c:v>
                </c:pt>
                <c:pt idx="3">
                  <c:v>35.9848</c:v>
                </c:pt>
                <c:pt idx="4">
                  <c:v>44.981</c:v>
                </c:pt>
              </c:numCache>
            </c:numRef>
          </c:yVal>
          <c:smooth val="0"/>
        </c:ser>
        <c:axId val="24629012"/>
        <c:axId val="20334517"/>
      </c:scatterChart>
      <c:valAx>
        <c:axId val="2462901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Volume, mL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crossBetween val="midCat"/>
        <c:dispUnits/>
        <c:majorUnit val="10"/>
      </c:valAx>
      <c:valAx>
        <c:axId val="2033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Deviation, mL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L22" sqref="L22"/>
    </sheetView>
  </sheetViews>
  <sheetFormatPr defaultColWidth="9.140625" defaultRowHeight="12.75"/>
  <cols>
    <col min="3" max="3" width="15.7109375" style="0" customWidth="1"/>
    <col min="5" max="5" width="18.7109375" style="0" customWidth="1"/>
    <col min="6" max="6" width="15.710937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8" ht="25.5">
      <c r="A3" s="6" t="s">
        <v>0</v>
      </c>
      <c r="B3" s="7"/>
      <c r="C3" s="7"/>
      <c r="D3" s="7"/>
      <c r="E3" s="7"/>
      <c r="F3" s="5"/>
      <c r="G3" s="5"/>
      <c r="H3" s="29" t="s">
        <v>28</v>
      </c>
    </row>
    <row r="4" spans="1:7" ht="15.75">
      <c r="A4" s="8"/>
      <c r="B4" s="9" t="s">
        <v>1</v>
      </c>
      <c r="C4" s="27">
        <v>41312</v>
      </c>
      <c r="D4" s="8"/>
      <c r="E4" s="8"/>
      <c r="F4" s="8" t="s">
        <v>17</v>
      </c>
      <c r="G4" s="5"/>
    </row>
    <row r="5" spans="1:7" ht="15.75">
      <c r="A5" s="8"/>
      <c r="B5" s="10" t="s">
        <v>2</v>
      </c>
      <c r="C5" s="8"/>
      <c r="D5" s="8"/>
      <c r="E5" s="8"/>
      <c r="F5" s="26" t="s">
        <v>29</v>
      </c>
      <c r="G5" s="5"/>
    </row>
    <row r="6" spans="1:7" ht="15.75">
      <c r="A6" s="8"/>
      <c r="B6" s="10" t="s">
        <v>3</v>
      </c>
      <c r="C6" s="8"/>
      <c r="D6" s="8"/>
      <c r="E6" s="8"/>
      <c r="F6" s="26" t="s">
        <v>29</v>
      </c>
      <c r="G6" s="5"/>
    </row>
    <row r="7" spans="1:7" ht="15.75">
      <c r="A7" s="8"/>
      <c r="B7" s="10" t="s">
        <v>4</v>
      </c>
      <c r="C7" s="8"/>
      <c r="D7" s="8"/>
      <c r="E7" s="8"/>
      <c r="F7" s="26" t="s">
        <v>29</v>
      </c>
      <c r="G7" s="5"/>
    </row>
    <row r="8" spans="1:7" ht="15">
      <c r="A8" s="8"/>
      <c r="B8" s="8"/>
      <c r="C8" s="8"/>
      <c r="D8" s="8"/>
      <c r="E8" s="8"/>
      <c r="F8" s="8"/>
      <c r="G8" s="5"/>
    </row>
    <row r="9" spans="1:6" ht="45" customHeight="1">
      <c r="A9" s="1"/>
      <c r="B9" s="2" t="s">
        <v>5</v>
      </c>
      <c r="C9" s="3" t="s">
        <v>7</v>
      </c>
      <c r="D9" s="3" t="s">
        <v>8</v>
      </c>
      <c r="E9" s="3" t="s">
        <v>9</v>
      </c>
      <c r="F9" s="3" t="s">
        <v>6</v>
      </c>
    </row>
    <row r="10" spans="2:8" ht="12.75">
      <c r="B10" s="20">
        <v>1</v>
      </c>
      <c r="C10" s="25">
        <v>42.1906</v>
      </c>
      <c r="D10" s="25">
        <v>17.323</v>
      </c>
      <c r="E10">
        <f>C10-D10</f>
        <v>24.867600000000003</v>
      </c>
      <c r="F10">
        <f>E10*$F$26</f>
        <v>24.9422028</v>
      </c>
      <c r="H10" t="s">
        <v>26</v>
      </c>
    </row>
    <row r="11" spans="2:9" ht="12.75">
      <c r="B11" s="20">
        <v>2</v>
      </c>
      <c r="C11" s="25">
        <v>42.1649</v>
      </c>
      <c r="D11" s="25">
        <v>17.3257</v>
      </c>
      <c r="E11">
        <f aca="true" t="shared" si="0" ref="E11:E19">C11-D11</f>
        <v>24.8392</v>
      </c>
      <c r="F11">
        <f aca="true" t="shared" si="1" ref="F11:F19">E11*$F$26</f>
        <v>24.9137176</v>
      </c>
      <c r="H11">
        <v>17</v>
      </c>
      <c r="I11" s="22">
        <v>1.0023</v>
      </c>
    </row>
    <row r="12" spans="2:9" ht="12.75">
      <c r="B12" s="20">
        <v>3</v>
      </c>
      <c r="C12" s="25">
        <v>42.1512</v>
      </c>
      <c r="D12" s="25">
        <v>17.2913</v>
      </c>
      <c r="E12">
        <f t="shared" si="0"/>
        <v>24.859900000000003</v>
      </c>
      <c r="F12">
        <f t="shared" si="1"/>
        <v>24.9344797</v>
      </c>
      <c r="H12">
        <f>H11+1</f>
        <v>18</v>
      </c>
      <c r="I12" s="22">
        <v>1.0025</v>
      </c>
    </row>
    <row r="13" spans="2:9" ht="12.75">
      <c r="B13" s="20">
        <v>4</v>
      </c>
      <c r="C13" s="25">
        <v>42.1835</v>
      </c>
      <c r="D13" s="25">
        <v>17.4026</v>
      </c>
      <c r="E13">
        <f t="shared" si="0"/>
        <v>24.780900000000003</v>
      </c>
      <c r="F13">
        <f t="shared" si="1"/>
        <v>24.8552427</v>
      </c>
      <c r="H13">
        <f aca="true" t="shared" si="2" ref="H13:H21">H12+1</f>
        <v>19</v>
      </c>
      <c r="I13" s="22">
        <v>1.0026</v>
      </c>
    </row>
    <row r="14" spans="2:9" ht="12.75">
      <c r="B14" s="20">
        <v>5</v>
      </c>
      <c r="C14" s="25">
        <v>42.1831</v>
      </c>
      <c r="D14" s="25">
        <v>17.2978</v>
      </c>
      <c r="E14">
        <f t="shared" si="0"/>
        <v>24.885300000000004</v>
      </c>
      <c r="F14">
        <f t="shared" si="1"/>
        <v>24.9599559</v>
      </c>
      <c r="H14">
        <f t="shared" si="2"/>
        <v>20</v>
      </c>
      <c r="I14" s="22">
        <v>1.0028</v>
      </c>
    </row>
    <row r="15" spans="2:9" ht="12.75">
      <c r="B15" s="20">
        <v>6</v>
      </c>
      <c r="C15" s="25">
        <v>42.1826</v>
      </c>
      <c r="D15" s="25">
        <v>17.3037</v>
      </c>
      <c r="E15">
        <f t="shared" si="0"/>
        <v>24.8789</v>
      </c>
      <c r="F15">
        <f t="shared" si="1"/>
        <v>24.953536699999997</v>
      </c>
      <c r="H15">
        <f t="shared" si="2"/>
        <v>21</v>
      </c>
      <c r="I15" s="22">
        <v>1.003</v>
      </c>
    </row>
    <row r="16" spans="2:9" ht="12.75">
      <c r="B16" s="20">
        <v>7</v>
      </c>
      <c r="C16" s="25">
        <v>42.1673</v>
      </c>
      <c r="D16" s="25">
        <v>17.2722</v>
      </c>
      <c r="E16">
        <f t="shared" si="0"/>
        <v>24.895099999999996</v>
      </c>
      <c r="F16">
        <f t="shared" si="1"/>
        <v>24.969785299999995</v>
      </c>
      <c r="H16">
        <f t="shared" si="2"/>
        <v>22</v>
      </c>
      <c r="I16" s="22">
        <v>1.0032</v>
      </c>
    </row>
    <row r="17" spans="2:9" ht="12.75">
      <c r="B17" s="20">
        <v>8</v>
      </c>
      <c r="C17" s="25">
        <v>42.1862</v>
      </c>
      <c r="D17" s="25">
        <v>17.2883</v>
      </c>
      <c r="E17">
        <f t="shared" si="0"/>
        <v>24.8979</v>
      </c>
      <c r="F17">
        <f t="shared" si="1"/>
        <v>24.972593699999997</v>
      </c>
      <c r="H17">
        <f t="shared" si="2"/>
        <v>23</v>
      </c>
      <c r="I17" s="22">
        <v>1.0034</v>
      </c>
    </row>
    <row r="18" spans="2:9" ht="12.75">
      <c r="B18" s="20">
        <v>9</v>
      </c>
      <c r="C18" s="25">
        <v>42.1717</v>
      </c>
      <c r="D18" s="25">
        <v>17.2985</v>
      </c>
      <c r="E18">
        <f t="shared" si="0"/>
        <v>24.8732</v>
      </c>
      <c r="F18">
        <f t="shared" si="1"/>
        <v>24.9478196</v>
      </c>
      <c r="H18">
        <f t="shared" si="2"/>
        <v>24</v>
      </c>
      <c r="I18" s="22">
        <v>1.0036</v>
      </c>
    </row>
    <row r="19" spans="2:9" ht="12.75">
      <c r="B19" s="20">
        <v>10</v>
      </c>
      <c r="C19" s="25">
        <v>42.1796</v>
      </c>
      <c r="D19" s="25">
        <v>17.3006</v>
      </c>
      <c r="E19">
        <f t="shared" si="0"/>
        <v>24.879</v>
      </c>
      <c r="F19">
        <f t="shared" si="1"/>
        <v>24.953636999999997</v>
      </c>
      <c r="H19">
        <f t="shared" si="2"/>
        <v>25</v>
      </c>
      <c r="I19" s="22">
        <v>1.0038</v>
      </c>
    </row>
    <row r="20" spans="5:9" ht="12.75">
      <c r="E20" t="s">
        <v>13</v>
      </c>
      <c r="F20">
        <f>AVERAGE(F10:F19)</f>
        <v>24.9402971</v>
      </c>
      <c r="H20">
        <f t="shared" si="2"/>
        <v>26</v>
      </c>
      <c r="I20" s="22">
        <v>1.0041</v>
      </c>
    </row>
    <row r="21" spans="5:9" ht="12.75">
      <c r="E21" t="s">
        <v>15</v>
      </c>
      <c r="F21">
        <f>STDEV(F10:F19)</f>
        <v>0.03445950165616183</v>
      </c>
      <c r="H21">
        <f t="shared" si="2"/>
        <v>27</v>
      </c>
      <c r="I21" s="22">
        <v>1.0043</v>
      </c>
    </row>
    <row r="22" spans="5:6" ht="25.5">
      <c r="E22" s="4" t="s">
        <v>16</v>
      </c>
      <c r="F22">
        <f>F21/F20</f>
        <v>0.0013816796775914042</v>
      </c>
    </row>
    <row r="23" spans="2:6" ht="12.75">
      <c r="B23" s="13"/>
      <c r="C23" s="14"/>
      <c r="D23" s="14"/>
      <c r="E23" s="14"/>
      <c r="F23" s="11"/>
    </row>
    <row r="24" spans="2:6" ht="12.75">
      <c r="B24" s="15"/>
      <c r="C24" s="16"/>
      <c r="D24" s="16" t="s">
        <v>11</v>
      </c>
      <c r="E24" s="16" t="s">
        <v>12</v>
      </c>
      <c r="F24" s="17" t="s">
        <v>13</v>
      </c>
    </row>
    <row r="25" spans="2:6" ht="12.75">
      <c r="B25" s="15"/>
      <c r="C25" s="16" t="s">
        <v>10</v>
      </c>
      <c r="D25" s="28">
        <v>22.4</v>
      </c>
      <c r="E25" s="28">
        <v>21</v>
      </c>
      <c r="F25" s="17">
        <f>AVERAGE(D25:E25)</f>
        <v>21.7</v>
      </c>
    </row>
    <row r="26" spans="2:7" ht="12.75">
      <c r="B26" s="18"/>
      <c r="C26" s="19" t="s">
        <v>14</v>
      </c>
      <c r="D26" s="19">
        <f>1/F26</f>
        <v>0.9970089730807579</v>
      </c>
      <c r="E26" s="19" t="s">
        <v>27</v>
      </c>
      <c r="F26" s="12">
        <f>IF(F25&lt;17,1.002,(IF(F25&lt;18,I11,IF(F25&lt;19,I12,IF(F25&lt;20,I13,IF(F25&lt;21,I14,IF(F25&lt;22,I15,IF(F25&lt;23,I16,IF(F25&lt;24,I17,G26)))))))))</f>
        <v>1.003</v>
      </c>
      <c r="G26">
        <f>IF(F25&lt;25,I18,IF(F25&lt;26,I19,IF(F25&lt;27,I20,I21)))</f>
        <v>1.0036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11.7109375" style="0" customWidth="1"/>
    <col min="3" max="3" width="15.7109375" style="0" customWidth="1"/>
    <col min="4" max="7" width="11.7109375" style="0" customWidth="1"/>
  </cols>
  <sheetData>
    <row r="3" ht="20.25">
      <c r="A3" s="6" t="s">
        <v>19</v>
      </c>
    </row>
    <row r="5" spans="2:6" ht="15.75">
      <c r="B5" s="9" t="s">
        <v>1</v>
      </c>
      <c r="C5" s="27">
        <v>40909</v>
      </c>
      <c r="D5" s="8"/>
      <c r="E5" s="8"/>
      <c r="F5" s="21" t="s">
        <v>17</v>
      </c>
    </row>
    <row r="6" spans="2:6" ht="15.75">
      <c r="B6" s="10" t="s">
        <v>2</v>
      </c>
      <c r="C6" s="8"/>
      <c r="D6" s="8"/>
      <c r="E6" s="8"/>
      <c r="F6" s="26" t="s">
        <v>18</v>
      </c>
    </row>
    <row r="7" spans="2:6" ht="15.75">
      <c r="B7" s="10" t="s">
        <v>21</v>
      </c>
      <c r="C7" s="8"/>
      <c r="D7" s="8"/>
      <c r="E7" s="8"/>
      <c r="F7" s="26" t="s">
        <v>18</v>
      </c>
    </row>
    <row r="9" spans="3:7" ht="34.5" customHeight="1">
      <c r="C9" s="3" t="s">
        <v>7</v>
      </c>
      <c r="D9" s="3" t="s">
        <v>8</v>
      </c>
      <c r="E9" s="3" t="s">
        <v>20</v>
      </c>
      <c r="F9" s="3" t="s">
        <v>6</v>
      </c>
      <c r="G9" s="3" t="s">
        <v>24</v>
      </c>
    </row>
    <row r="10" spans="1:7" ht="12.75">
      <c r="A10" t="s">
        <v>22</v>
      </c>
      <c r="B10">
        <v>10</v>
      </c>
      <c r="C10" s="25">
        <v>1</v>
      </c>
      <c r="D10" s="25">
        <v>0</v>
      </c>
      <c r="E10">
        <f>C10-D10</f>
        <v>1</v>
      </c>
      <c r="F10">
        <f>E10*$F$30</f>
        <v>1.0038</v>
      </c>
      <c r="G10">
        <f>B10-F10</f>
        <v>8.9962</v>
      </c>
    </row>
    <row r="11" spans="2:9" ht="12.75">
      <c r="B11">
        <v>20</v>
      </c>
      <c r="C11" s="25">
        <v>2</v>
      </c>
      <c r="D11" s="25">
        <v>0</v>
      </c>
      <c r="E11">
        <f aca="true" t="shared" si="0" ref="E11:E20">C11-D11</f>
        <v>2</v>
      </c>
      <c r="F11">
        <f>E11*$F$30</f>
        <v>2.0076</v>
      </c>
      <c r="G11">
        <f>B11-F11</f>
        <v>17.9924</v>
      </c>
      <c r="I11" s="22"/>
    </row>
    <row r="12" spans="2:9" ht="12.75">
      <c r="B12">
        <v>30</v>
      </c>
      <c r="C12" s="25">
        <v>3</v>
      </c>
      <c r="D12" s="25">
        <v>0</v>
      </c>
      <c r="E12">
        <f t="shared" si="0"/>
        <v>3</v>
      </c>
      <c r="F12">
        <f>E12*$F$30</f>
        <v>3.0114</v>
      </c>
      <c r="G12">
        <f>B12-F12</f>
        <v>26.988599999999998</v>
      </c>
      <c r="I12" s="22"/>
    </row>
    <row r="13" spans="2:9" ht="12.75">
      <c r="B13">
        <v>40</v>
      </c>
      <c r="C13" s="25">
        <v>4</v>
      </c>
      <c r="D13" s="25">
        <v>0</v>
      </c>
      <c r="E13">
        <f t="shared" si="0"/>
        <v>4</v>
      </c>
      <c r="F13">
        <f>E13*$F$30</f>
        <v>4.0152</v>
      </c>
      <c r="G13">
        <f>B13-F13</f>
        <v>35.9848</v>
      </c>
      <c r="I13" s="22"/>
    </row>
    <row r="14" spans="2:9" ht="12.75">
      <c r="B14">
        <v>50</v>
      </c>
      <c r="C14" s="25">
        <v>5</v>
      </c>
      <c r="D14" s="25">
        <v>0</v>
      </c>
      <c r="E14">
        <f t="shared" si="0"/>
        <v>5</v>
      </c>
      <c r="F14">
        <f>E14*$F$30</f>
        <v>5.019</v>
      </c>
      <c r="G14">
        <f>B14-F14</f>
        <v>44.981</v>
      </c>
      <c r="H14" s="23" t="s">
        <v>26</v>
      </c>
      <c r="I14" s="23"/>
    </row>
    <row r="15" spans="5:9" ht="12.75">
      <c r="E15">
        <f t="shared" si="0"/>
        <v>0</v>
      </c>
      <c r="H15" s="23">
        <v>17</v>
      </c>
      <c r="I15" s="24">
        <v>1.0023</v>
      </c>
    </row>
    <row r="16" spans="1:9" ht="12.75">
      <c r="A16" t="s">
        <v>23</v>
      </c>
      <c r="B16">
        <v>10</v>
      </c>
      <c r="C16" s="25">
        <v>1</v>
      </c>
      <c r="D16" s="25">
        <v>0</v>
      </c>
      <c r="E16">
        <f t="shared" si="0"/>
        <v>1</v>
      </c>
      <c r="F16">
        <f>E16*$F$30</f>
        <v>1.0038</v>
      </c>
      <c r="G16">
        <f>B16-F16</f>
        <v>8.9962</v>
      </c>
      <c r="H16" s="23">
        <f>H15+1</f>
        <v>18</v>
      </c>
      <c r="I16" s="24">
        <v>1.0025</v>
      </c>
    </row>
    <row r="17" spans="2:9" ht="12.75">
      <c r="B17">
        <v>20</v>
      </c>
      <c r="C17" s="25">
        <v>2</v>
      </c>
      <c r="D17" s="25">
        <v>0</v>
      </c>
      <c r="E17">
        <f t="shared" si="0"/>
        <v>2</v>
      </c>
      <c r="F17">
        <f>E17*$F$30</f>
        <v>2.0076</v>
      </c>
      <c r="G17">
        <f>B17-F17</f>
        <v>17.9924</v>
      </c>
      <c r="H17" s="23">
        <f aca="true" t="shared" si="1" ref="H17:H25">H16+1</f>
        <v>19</v>
      </c>
      <c r="I17" s="24">
        <v>1.0026</v>
      </c>
    </row>
    <row r="18" spans="2:9" ht="12.75">
      <c r="B18">
        <v>30</v>
      </c>
      <c r="C18" s="25">
        <v>3</v>
      </c>
      <c r="D18" s="25">
        <v>0</v>
      </c>
      <c r="E18">
        <f t="shared" si="0"/>
        <v>3</v>
      </c>
      <c r="F18">
        <f>E18*$F$30</f>
        <v>3.0114</v>
      </c>
      <c r="G18">
        <f>B18-F18</f>
        <v>26.988599999999998</v>
      </c>
      <c r="H18" s="23">
        <f t="shared" si="1"/>
        <v>20</v>
      </c>
      <c r="I18" s="24">
        <v>1.0028</v>
      </c>
    </row>
    <row r="19" spans="2:9" ht="12.75">
      <c r="B19">
        <v>40</v>
      </c>
      <c r="C19" s="25">
        <v>4</v>
      </c>
      <c r="D19" s="25">
        <v>0</v>
      </c>
      <c r="E19">
        <f t="shared" si="0"/>
        <v>4</v>
      </c>
      <c r="F19">
        <f>E19*$F$30</f>
        <v>4.0152</v>
      </c>
      <c r="G19">
        <f>B19-F19</f>
        <v>35.9848</v>
      </c>
      <c r="H19" s="23">
        <f t="shared" si="1"/>
        <v>21</v>
      </c>
      <c r="I19" s="24">
        <v>1.003</v>
      </c>
    </row>
    <row r="20" spans="2:9" ht="12.75">
      <c r="B20">
        <v>50</v>
      </c>
      <c r="C20" s="25">
        <v>5</v>
      </c>
      <c r="D20" s="25">
        <v>0</v>
      </c>
      <c r="E20">
        <f t="shared" si="0"/>
        <v>5</v>
      </c>
      <c r="F20">
        <f>E20*$F$30</f>
        <v>5.019</v>
      </c>
      <c r="G20">
        <f>B20-F20</f>
        <v>44.981</v>
      </c>
      <c r="H20" s="23">
        <f t="shared" si="1"/>
        <v>22</v>
      </c>
      <c r="I20" s="24">
        <v>1.0032</v>
      </c>
    </row>
    <row r="21" spans="4:9" ht="12.75">
      <c r="D21" s="20" t="s">
        <v>25</v>
      </c>
      <c r="H21" s="23">
        <f t="shared" si="1"/>
        <v>23</v>
      </c>
      <c r="I21" s="24">
        <v>1.0034</v>
      </c>
    </row>
    <row r="22" spans="5:9" ht="12.75">
      <c r="E22">
        <v>10</v>
      </c>
      <c r="F22">
        <f>AVERAGE(F10,F16)</f>
        <v>1.0038</v>
      </c>
      <c r="G22">
        <f>AVERAGE(G10,G16)</f>
        <v>8.9962</v>
      </c>
      <c r="H22" s="23">
        <f t="shared" si="1"/>
        <v>24</v>
      </c>
      <c r="I22" s="24">
        <v>1.0036</v>
      </c>
    </row>
    <row r="23" spans="5:9" ht="12.75">
      <c r="E23">
        <v>20</v>
      </c>
      <c r="F23">
        <f aca="true" t="shared" si="2" ref="F23:G26">AVERAGE(F11,F17)</f>
        <v>2.0076</v>
      </c>
      <c r="G23">
        <f t="shared" si="2"/>
        <v>17.9924</v>
      </c>
      <c r="H23" s="23">
        <f t="shared" si="1"/>
        <v>25</v>
      </c>
      <c r="I23" s="24">
        <v>1.0038</v>
      </c>
    </row>
    <row r="24" spans="5:9" ht="12.75">
      <c r="E24">
        <v>30</v>
      </c>
      <c r="F24">
        <f t="shared" si="2"/>
        <v>3.0114</v>
      </c>
      <c r="G24">
        <f t="shared" si="2"/>
        <v>26.988599999999998</v>
      </c>
      <c r="H24" s="23">
        <f t="shared" si="1"/>
        <v>26</v>
      </c>
      <c r="I24" s="24">
        <v>1.0041</v>
      </c>
    </row>
    <row r="25" spans="5:9" ht="12.75">
      <c r="E25">
        <v>40</v>
      </c>
      <c r="F25">
        <f t="shared" si="2"/>
        <v>4.0152</v>
      </c>
      <c r="G25">
        <f t="shared" si="2"/>
        <v>35.9848</v>
      </c>
      <c r="H25" s="23">
        <f t="shared" si="1"/>
        <v>27</v>
      </c>
      <c r="I25" s="24">
        <v>1.0043</v>
      </c>
    </row>
    <row r="26" spans="5:9" ht="12.75">
      <c r="E26">
        <v>50</v>
      </c>
      <c r="F26">
        <f t="shared" si="2"/>
        <v>5.019</v>
      </c>
      <c r="G26">
        <f t="shared" si="2"/>
        <v>44.981</v>
      </c>
      <c r="I26" s="22"/>
    </row>
    <row r="27" ht="12.75">
      <c r="I27" s="22"/>
    </row>
    <row r="28" spans="2:6" ht="12.75">
      <c r="B28" s="15"/>
      <c r="C28" s="16"/>
      <c r="D28" s="16" t="s">
        <v>11</v>
      </c>
      <c r="E28" s="16" t="s">
        <v>12</v>
      </c>
      <c r="F28" s="17" t="s">
        <v>13</v>
      </c>
    </row>
    <row r="29" spans="2:6" ht="12.75">
      <c r="B29" s="15"/>
      <c r="C29" s="16" t="s">
        <v>10</v>
      </c>
      <c r="D29" s="28">
        <v>25</v>
      </c>
      <c r="E29" s="28">
        <v>25</v>
      </c>
      <c r="F29" s="17">
        <f>AVERAGE(D29:E29)</f>
        <v>25</v>
      </c>
    </row>
    <row r="30" spans="2:7" ht="12.75">
      <c r="B30" s="18"/>
      <c r="C30" s="19" t="s">
        <v>14</v>
      </c>
      <c r="D30" s="19">
        <f>1/F30</f>
        <v>0.9962143853357243</v>
      </c>
      <c r="E30" s="19"/>
      <c r="F30" s="12">
        <f>IF(F29&lt;17,1.002,(IF(F29&lt;18,I15,IF(F29&lt;19,I16,IF(F29&lt;20,I17,IF(F29&lt;21,I18,IF(F29&lt;22,I19,IF(F29&lt;23,I20,IF(F29&lt;24,I21,G30)))))))))</f>
        <v>1.0038</v>
      </c>
      <c r="G30">
        <f>IF(F29&lt;25,I22,IF(F29&lt;26,I23,IF(F29&lt;27,I24,I25)))</f>
        <v>1.0038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Nazarenko, Alexander</cp:lastModifiedBy>
  <cp:lastPrinted>2005-02-01T03:48:06Z</cp:lastPrinted>
  <dcterms:created xsi:type="dcterms:W3CDTF">2005-02-01T01:24:13Z</dcterms:created>
  <dcterms:modified xsi:type="dcterms:W3CDTF">2015-02-10T17:45:25Z</dcterms:modified>
  <cp:category/>
  <cp:version/>
  <cp:contentType/>
  <cp:contentStatus/>
</cp:coreProperties>
</file>