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326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<sst xmlns="http://schemas.openxmlformats.org/spreadsheetml/2006/main" count="46" uniqueCount="38">
  <si>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Standardizing HCl</t>
  </si>
  <si>
    <t>sample 1</t>
  </si>
  <si>
    <t>sample 2</t>
  </si>
  <si>
    <t>sample 3</t>
  </si>
  <si>
    <t>sample 4</t>
  </si>
  <si>
    <t>sample+tare</t>
  </si>
  <si>
    <t>tare</t>
  </si>
  <si>
    <t>m(sample)</t>
  </si>
  <si>
    <t>Titration V</t>
  </si>
  <si>
    <t>C(HCl)=</t>
  </si>
  <si>
    <t>average C(HCl)=</t>
  </si>
  <si>
    <t>standard deviation=</t>
  </si>
  <si>
    <t>CI(95%probability)=</t>
  </si>
  <si>
    <t>Analysis of a Sample of Impure Sodium Carbonate</t>
  </si>
  <si>
    <t>FW(Na2CO3)=</t>
  </si>
  <si>
    <t>m(Na2CO3)=</t>
  </si>
  <si>
    <t>%%(Na2CO3)=</t>
  </si>
  <si>
    <t>average%%=</t>
  </si>
  <si>
    <t>stdev%%=</t>
  </si>
  <si>
    <t>RSD1=</t>
  </si>
  <si>
    <t>RSD2=</t>
  </si>
  <si>
    <t>overall RSD=</t>
  </si>
  <si>
    <t>overall uncertainty=</t>
  </si>
  <si>
    <t>Sample No</t>
  </si>
  <si>
    <t xml:space="preserve">Percentage of Na2CO3 in </t>
  </si>
  <si>
    <t>sample #</t>
  </si>
  <si>
    <t>is</t>
  </si>
  <si>
    <t>with uncertainty +/-</t>
  </si>
  <si>
    <t>"=SQRT(D17*D17+D37*D37)</t>
  </si>
  <si>
    <t>"=AVERAGE(C13:F13)</t>
  </si>
  <si>
    <t>"=STDEV(C13:F13)</t>
  </si>
  <si>
    <t>"=D16/D15</t>
  </si>
  <si>
    <t>"=TINV(0.05,3)*D16/2</t>
  </si>
  <si>
    <r>
      <t>Na</t>
    </r>
    <r>
      <rPr>
        <b/>
        <i/>
        <vertAlign val="subscript"/>
        <sz val="16"/>
        <color indexed="8"/>
        <rFont val="Times New Roman"/>
        <family val="1"/>
      </rPr>
      <t>2</t>
    </r>
    <r>
      <rPr>
        <b/>
        <i/>
        <sz val="16"/>
        <color indexed="8"/>
        <rFont val="Times New Roman"/>
        <family val="1"/>
      </rPr>
      <t>CO</t>
    </r>
    <r>
      <rPr>
        <b/>
        <i/>
        <vertAlign val="subscript"/>
        <sz val="16"/>
        <color indexed="8"/>
        <rFont val="Times New Roman"/>
        <family val="1"/>
      </rPr>
      <t>3</t>
    </r>
    <r>
      <rPr>
        <b/>
        <i/>
        <sz val="16"/>
        <color indexed="8"/>
        <rFont val="Times New Roman"/>
        <family val="1"/>
      </rPr>
      <t xml:space="preserve"> + 2HCl   →  2 NaCl + H</t>
    </r>
    <r>
      <rPr>
        <b/>
        <i/>
        <vertAlign val="subscript"/>
        <sz val="16"/>
        <color indexed="8"/>
        <rFont val="Times New Roman"/>
        <family val="1"/>
      </rPr>
      <t>2</t>
    </r>
    <r>
      <rPr>
        <b/>
        <i/>
        <sz val="16"/>
        <color indexed="8"/>
        <rFont val="Times New Roman"/>
        <family val="1"/>
      </rPr>
      <t>O + CO</t>
    </r>
    <r>
      <rPr>
        <b/>
        <i/>
        <vertAlign val="subscript"/>
        <sz val="16"/>
        <color indexed="8"/>
        <rFont val="Times New Roman"/>
        <family val="1"/>
      </rPr>
      <t>2</t>
    </r>
  </si>
  <si>
    <t>Report for lab experiment No 2</t>
  </si>
  <si>
    <t>xx</t>
  </si>
  <si>
    <t>FW of TRIS</t>
  </si>
  <si>
    <r>
      <t>TRIS + H</t>
    </r>
    <r>
      <rPr>
        <b/>
        <i/>
        <vertAlign val="superscript"/>
        <sz val="28"/>
        <color indexed="8"/>
        <rFont val="Calibri"/>
        <family val="2"/>
      </rPr>
      <t>+</t>
    </r>
    <r>
      <rPr>
        <b/>
        <i/>
        <sz val="28"/>
        <color indexed="8"/>
        <rFont val="Calibri"/>
        <family val="2"/>
      </rPr>
      <t xml:space="preserve"> → TRISH</t>
    </r>
    <r>
      <rPr>
        <b/>
        <i/>
        <vertAlign val="superscript"/>
        <sz val="28"/>
        <color indexed="8"/>
        <rFont val="Calibri"/>
        <family val="2"/>
      </rPr>
      <t>+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</si>
</sst>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8"/>
      <name val="Times New Roman"/>
      <family val="1"/>
    </font>
    <font>
      <b/>
      <i/>
      <vertAlign val="subscript"/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8"/>
      <name val="Calibri"/>
      <family val="2"/>
    </font>
    <font>
      <b/>
      <i/>
      <sz val="14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8"/>
      <color indexed="8"/>
      <name val="Times New Roman"/>
      <family val="1"/>
    </font>
    <font>
      <b/>
      <sz val="11"/>
      <color indexed="60"/>
      <name val="Calibri"/>
      <family val="2"/>
    </font>
    <font>
      <b/>
      <sz val="12"/>
      <color indexed="19"/>
      <name val="Calibri"/>
      <family val="2"/>
    </font>
    <font>
      <b/>
      <i/>
      <sz val="11"/>
      <color indexed="17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Calibri"/>
      <family val="2"/>
    </font>
    <font>
      <sz val="1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28"/>
      <color indexed="8"/>
      <name val="Calibri"/>
      <family val="2"/>
    </font>
    <font>
      <b/>
      <i/>
      <vertAlign val="superscript"/>
      <sz val="28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theme="3" tint="-0.24997000396251678"/>
      <name val="Calibri"/>
      <family val="2"/>
    </font>
    <font>
      <b/>
      <i/>
      <sz val="14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8"/>
      <color theme="1"/>
      <name val="Times New Roman"/>
      <family val="1"/>
    </font>
    <font>
      <b/>
      <sz val="11"/>
      <color theme="5" tint="-0.24997000396251678"/>
      <name val="Calibri"/>
      <family val="2"/>
    </font>
    <font>
      <b/>
      <sz val="12"/>
      <color theme="2" tint="-0.7499799728393555"/>
      <name val="Calibri"/>
      <family val="2"/>
    </font>
    <font>
      <b/>
      <i/>
      <sz val="11"/>
      <color rgb="FF00B050"/>
      <name val="Calibri"/>
      <family val="2"/>
    </font>
    <font>
      <sz val="11"/>
      <color rgb="FF00B050"/>
      <name val="Calibri"/>
      <family val="2"/>
    </font>
    <font>
      <b/>
      <i/>
      <sz val="16"/>
      <color theme="1"/>
      <name val="Times New Roman"/>
      <family val="1"/>
    </font>
    <font>
      <sz val="16"/>
      <color theme="1"/>
      <name val="Calibri"/>
      <family val="2"/>
    </font>
    <font>
      <b/>
      <sz val="18"/>
      <color rgb="FFFF0000"/>
      <name val="Calibri"/>
      <family val="2"/>
    </font>
    <font>
      <sz val="18"/>
      <color rgb="FFFF0000"/>
      <name val="Calibri"/>
      <family val="2"/>
    </font>
    <font>
      <b/>
      <i/>
      <sz val="28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52" fillId="0" borderId="0" xfId="0" applyFon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vertical="center"/>
    </xf>
    <xf numFmtId="2" fontId="63" fillId="0" borderId="0" xfId="0" applyNumberFormat="1" applyFont="1" applyAlignment="1">
      <alignment/>
    </xf>
    <xf numFmtId="0" fontId="52" fillId="3" borderId="0" xfId="0" applyFont="1" applyFill="1" applyAlignment="1">
      <alignment/>
    </xf>
    <xf numFmtId="0" fontId="50" fillId="3" borderId="0" xfId="0" applyFont="1" applyFill="1" applyAlignment="1">
      <alignment/>
    </xf>
    <xf numFmtId="0" fontId="0" fillId="3" borderId="0" xfId="0" applyFill="1" applyAlignment="1">
      <alignment/>
    </xf>
    <xf numFmtId="0" fontId="53" fillId="3" borderId="0" xfId="0" applyFont="1" applyFill="1" applyAlignment="1">
      <alignment/>
    </xf>
    <xf numFmtId="10" fontId="53" fillId="3" borderId="0" xfId="0" applyNumberFormat="1" applyFont="1" applyFill="1" applyAlignment="1">
      <alignment/>
    </xf>
    <xf numFmtId="0" fontId="60" fillId="33" borderId="0" xfId="0" applyFont="1" applyFill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0" fillId="34" borderId="0" xfId="0" applyFill="1" applyAlignment="1">
      <alignment/>
    </xf>
    <xf numFmtId="0" fontId="66" fillId="0" borderId="0" xfId="0" applyFont="1" applyAlignment="1">
      <alignment vertic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24</xdr:row>
      <xdr:rowOff>171450</xdr:rowOff>
    </xdr:from>
    <xdr:to>
      <xdr:col>12</xdr:col>
      <xdr:colOff>514350</xdr:colOff>
      <xdr:row>27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52975" y="5467350"/>
          <a:ext cx="3714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28</xdr:row>
      <xdr:rowOff>0</xdr:rowOff>
    </xdr:from>
    <xdr:to>
      <xdr:col>12</xdr:col>
      <xdr:colOff>219075</xdr:colOff>
      <xdr:row>30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19650" y="6019800"/>
          <a:ext cx="3352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28575</xdr:rowOff>
    </xdr:from>
    <xdr:to>
      <xdr:col>8</xdr:col>
      <xdr:colOff>352425</xdr:colOff>
      <xdr:row>8</xdr:row>
      <xdr:rowOff>57150</xdr:rowOff>
    </xdr:to>
    <xdr:pic>
      <xdr:nvPicPr>
        <xdr:cNvPr id="3" name="Picture 6" descr="Chemical structure of tr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209550"/>
          <a:ext cx="1514475" cy="1466850"/>
        </a:xfrm>
        <a:prstGeom prst="rect">
          <a:avLst/>
        </a:prstGeom>
        <a:solidFill>
          <a:srgbClr val="FFFFFF"/>
        </a:solidFill>
        <a:ln w="12700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>
    <xdr:from>
      <xdr:col>8</xdr:col>
      <xdr:colOff>542925</xdr:colOff>
      <xdr:row>2</xdr:row>
      <xdr:rowOff>114300</xdr:rowOff>
    </xdr:from>
    <xdr:to>
      <xdr:col>14</xdr:col>
      <xdr:colOff>323850</xdr:colOff>
      <xdr:row>7</xdr:row>
      <xdr:rowOff>57150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72175" y="542925"/>
          <a:ext cx="3524250" cy="942975"/>
        </a:xfrm>
        <a:prstGeom prst="rect">
          <a:avLst/>
        </a:prstGeom>
        <a:solidFill>
          <a:srgbClr val="FFFFFF"/>
        </a:solidFill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R17" sqref="R17"/>
    </sheetView>
  </sheetViews>
  <sheetFormatPr defaultColWidth="9.140625" defaultRowHeight="15"/>
  <cols>
    <col min="2" max="2" width="12.00390625" style="0" customWidth="1"/>
    <col min="3" max="3" width="11.421875" style="0" customWidth="1"/>
    <col min="4" max="4" width="12.28125" style="0" customWidth="1"/>
    <col min="9" max="9" width="10.421875" style="0" customWidth="1"/>
  </cols>
  <sheetData>
    <row r="1" ht="14.25">
      <c r="D1" t="s">
        <v>34</v>
      </c>
    </row>
    <row r="2" spans="3:7" ht="19.5">
      <c r="C2" s="6" t="s">
        <v>0</v>
      </c>
      <c r="D2" s="7"/>
      <c r="F2" s="4"/>
      <c r="G2" s="4"/>
    </row>
    <row r="4" spans="3:4" ht="18.75">
      <c r="C4" s="26" t="s">
        <v>36</v>
      </c>
      <c r="D4" s="25">
        <v>121.136</v>
      </c>
    </row>
    <row r="6" spans="3:6" ht="15">
      <c r="C6" s="5" t="s">
        <v>1</v>
      </c>
      <c r="D6" s="5" t="s">
        <v>2</v>
      </c>
      <c r="E6" s="5" t="s">
        <v>3</v>
      </c>
      <c r="F6" s="5" t="s">
        <v>4</v>
      </c>
    </row>
    <row r="7" spans="2:6" ht="15">
      <c r="B7" s="5" t="s">
        <v>5</v>
      </c>
      <c r="C7" s="23">
        <v>0.2776</v>
      </c>
      <c r="D7" s="23">
        <v>0.2977</v>
      </c>
      <c r="E7" s="23">
        <v>0.3</v>
      </c>
      <c r="F7" s="23">
        <v>0.3</v>
      </c>
    </row>
    <row r="8" spans="2:6" ht="15">
      <c r="B8" s="5" t="s">
        <v>6</v>
      </c>
      <c r="C8" s="23">
        <v>0.0095</v>
      </c>
      <c r="D8" s="23">
        <v>0.0067</v>
      </c>
      <c r="E8" s="23">
        <v>0</v>
      </c>
      <c r="F8" s="23">
        <v>0</v>
      </c>
    </row>
    <row r="9" spans="2:6" ht="15">
      <c r="B9" s="5" t="s">
        <v>7</v>
      </c>
      <c r="C9">
        <f>C7-C8</f>
        <v>0.2681</v>
      </c>
      <c r="D9">
        <f>D7-D8</f>
        <v>0.29100000000000004</v>
      </c>
      <c r="E9">
        <f>E7-E8</f>
        <v>0.3</v>
      </c>
      <c r="F9">
        <f>F7-F8</f>
        <v>0.3</v>
      </c>
    </row>
    <row r="10" ht="14.25">
      <c r="B10" s="5"/>
    </row>
    <row r="11" spans="2:10" ht="41.25">
      <c r="B11" s="5" t="s">
        <v>8</v>
      </c>
      <c r="C11" s="23">
        <v>28.55</v>
      </c>
      <c r="D11" s="23">
        <v>29</v>
      </c>
      <c r="E11" s="23">
        <v>31</v>
      </c>
      <c r="F11" s="23">
        <v>30</v>
      </c>
      <c r="J11" s="24" t="s">
        <v>37</v>
      </c>
    </row>
    <row r="12" ht="14.25">
      <c r="B12" s="5"/>
    </row>
    <row r="13" spans="2:6" ht="14.25">
      <c r="B13" s="5" t="s">
        <v>9</v>
      </c>
      <c r="C13">
        <f>C9*1000/(C11*$D$4)</f>
        <v>0.07752066195994903</v>
      </c>
      <c r="D13">
        <f>D9*1000/(D11*$D$4)</f>
        <v>0.08283650408318495</v>
      </c>
      <c r="E13">
        <f>E9*1000/(E11*$D$4)</f>
        <v>0.07988887989399278</v>
      </c>
      <c r="F13">
        <f>F9*1000/(F11*$D$4)</f>
        <v>0.08255184255712587</v>
      </c>
    </row>
    <row r="15" spans="2:5" ht="18">
      <c r="B15" s="5" t="s">
        <v>10</v>
      </c>
      <c r="D15" s="1">
        <f>AVERAGE(C13:F13)</f>
        <v>0.08069947212356317</v>
      </c>
      <c r="E15" s="12" t="s">
        <v>29</v>
      </c>
    </row>
    <row r="16" spans="2:5" ht="14.25">
      <c r="B16" s="5" t="s">
        <v>11</v>
      </c>
      <c r="D16">
        <f>STDEV(C13:F13)</f>
        <v>0.0025006716190201553</v>
      </c>
      <c r="E16" s="12" t="s">
        <v>30</v>
      </c>
    </row>
    <row r="17" spans="2:10" ht="23.25">
      <c r="B17" s="5" t="s">
        <v>19</v>
      </c>
      <c r="D17">
        <f>D16/D15</f>
        <v>0.03098745943704869</v>
      </c>
      <c r="E17" s="12" t="s">
        <v>31</v>
      </c>
      <c r="H17" s="21" t="s">
        <v>23</v>
      </c>
      <c r="I17" s="22"/>
      <c r="J17" s="21" t="s">
        <v>35</v>
      </c>
    </row>
    <row r="18" spans="2:5" ht="14.25">
      <c r="B18" s="5" t="s">
        <v>12</v>
      </c>
      <c r="D18">
        <f>TINV(0.05,3)*D16/2</f>
        <v>0.003979126577339262</v>
      </c>
      <c r="E18" s="12" t="s">
        <v>32</v>
      </c>
    </row>
    <row r="20" spans="2:8" ht="21.75">
      <c r="B20" s="8" t="s">
        <v>13</v>
      </c>
      <c r="C20" s="7"/>
      <c r="D20" s="7"/>
      <c r="E20" s="7"/>
      <c r="F20" s="7"/>
      <c r="G20" s="7"/>
      <c r="H20" s="7"/>
    </row>
    <row r="22" spans="2:8" ht="24.75">
      <c r="B22" s="9" t="s">
        <v>14</v>
      </c>
      <c r="D22" s="14">
        <v>105.9885</v>
      </c>
      <c r="H22" s="13" t="s">
        <v>33</v>
      </c>
    </row>
    <row r="24" spans="3:6" ht="14.25">
      <c r="C24" s="9" t="s">
        <v>1</v>
      </c>
      <c r="D24" s="9" t="s">
        <v>2</v>
      </c>
      <c r="E24" s="9" t="s">
        <v>3</v>
      </c>
      <c r="F24" s="9" t="s">
        <v>4</v>
      </c>
    </row>
    <row r="25" spans="2:6" ht="14.25">
      <c r="B25" s="9" t="s">
        <v>5</v>
      </c>
      <c r="C25">
        <v>0.5</v>
      </c>
      <c r="D25">
        <v>0.5</v>
      </c>
      <c r="E25">
        <v>0.5</v>
      </c>
      <c r="F25">
        <v>0.5</v>
      </c>
    </row>
    <row r="26" spans="2:6" ht="14.25">
      <c r="B26" s="9" t="s">
        <v>6</v>
      </c>
      <c r="C26">
        <v>0</v>
      </c>
      <c r="D26">
        <v>0</v>
      </c>
      <c r="E26">
        <v>0</v>
      </c>
      <c r="F26">
        <v>0</v>
      </c>
    </row>
    <row r="27" spans="2:6" ht="14.25">
      <c r="B27" s="9" t="s">
        <v>7</v>
      </c>
      <c r="C27">
        <f>C25-C26</f>
        <v>0.5</v>
      </c>
      <c r="D27">
        <f>D25-D26</f>
        <v>0.5</v>
      </c>
      <c r="E27">
        <f>E25-E26</f>
        <v>0.5</v>
      </c>
      <c r="F27">
        <f>F25-F26</f>
        <v>0.5</v>
      </c>
    </row>
    <row r="28" ht="14.25">
      <c r="B28" s="9"/>
    </row>
    <row r="29" spans="2:6" ht="14.25">
      <c r="B29" s="9" t="s">
        <v>8</v>
      </c>
      <c r="C29">
        <v>30</v>
      </c>
      <c r="D29">
        <v>31</v>
      </c>
      <c r="E29">
        <v>29</v>
      </c>
      <c r="F29">
        <v>30</v>
      </c>
    </row>
    <row r="30" ht="14.25">
      <c r="B30" s="9"/>
    </row>
    <row r="31" spans="2:6" ht="14.25">
      <c r="B31" s="9" t="s">
        <v>15</v>
      </c>
      <c r="C31">
        <f>$D$22*$D$15*C29/2000</f>
        <v>0.12829824001752413</v>
      </c>
      <c r="D31">
        <f>$D$22*$D$15*D29/2000</f>
        <v>0.13257484801810826</v>
      </c>
      <c r="E31">
        <f>$D$22*$D$15*E29/2000</f>
        <v>0.12402163201693998</v>
      </c>
      <c r="F31">
        <f>$D$22*$D$15*F29/2000</f>
        <v>0.12829824001752413</v>
      </c>
    </row>
    <row r="33" spans="1:11" ht="18">
      <c r="A33" s="9" t="s">
        <v>16</v>
      </c>
      <c r="B33" s="9"/>
      <c r="C33" s="2">
        <f>C31/C27</f>
        <v>0.25659648003504826</v>
      </c>
      <c r="D33" s="2">
        <f>D31/D27</f>
        <v>0.2651496960362165</v>
      </c>
      <c r="E33" s="2">
        <f>E31/E27</f>
        <v>0.24804326403387997</v>
      </c>
      <c r="F33" s="2">
        <f>F31/F27</f>
        <v>0.25659648003504826</v>
      </c>
      <c r="H33" s="15" t="s">
        <v>24</v>
      </c>
      <c r="I33" s="15"/>
      <c r="J33" s="16"/>
      <c r="K33" s="17"/>
    </row>
    <row r="34" spans="8:11" ht="18">
      <c r="H34" s="15" t="s">
        <v>25</v>
      </c>
      <c r="I34" s="18" t="str">
        <f>J17</f>
        <v>xx</v>
      </c>
      <c r="J34" s="16"/>
      <c r="K34" s="17"/>
    </row>
    <row r="35" spans="2:11" ht="18">
      <c r="B35" s="10" t="s">
        <v>17</v>
      </c>
      <c r="D35" s="2">
        <f>AVERAGE(C33:F33)</f>
        <v>0.25659648003504826</v>
      </c>
      <c r="H35" s="15" t="s">
        <v>26</v>
      </c>
      <c r="I35" s="19">
        <f>D35</f>
        <v>0.25659648003504826</v>
      </c>
      <c r="J35" s="16"/>
      <c r="K35" s="17"/>
    </row>
    <row r="36" spans="2:11" ht="18">
      <c r="B36" s="10" t="s">
        <v>18</v>
      </c>
      <c r="D36" s="2">
        <f>STDEV(C33:F33)</f>
        <v>0.0069836716208902146</v>
      </c>
      <c r="H36" s="15" t="s">
        <v>27</v>
      </c>
      <c r="I36" s="15"/>
      <c r="J36" s="19">
        <f>D39</f>
        <v>0.010582741227854436</v>
      </c>
      <c r="K36" s="17"/>
    </row>
    <row r="37" spans="2:11" ht="15">
      <c r="B37" s="10" t="s">
        <v>20</v>
      </c>
      <c r="D37" s="3">
        <f>D36/D35</f>
        <v>0.027216552697590872</v>
      </c>
      <c r="H37" s="17"/>
      <c r="I37" s="17"/>
      <c r="J37" s="17"/>
      <c r="K37" s="17"/>
    </row>
    <row r="38" spans="2:7" ht="15">
      <c r="B38" s="10" t="s">
        <v>21</v>
      </c>
      <c r="D38">
        <f>SQRT(D17*D17+D37*D37)</f>
        <v>0.041242737337663204</v>
      </c>
      <c r="E38" s="20" t="s">
        <v>28</v>
      </c>
      <c r="F38" s="11"/>
      <c r="G38" s="11"/>
    </row>
    <row r="39" spans="2:4" ht="15">
      <c r="B39" s="10" t="s">
        <v>22</v>
      </c>
      <c r="D39" s="2">
        <f>D35*D38</f>
        <v>0.010582741227854436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Coyote</dc:creator>
  <cp:keywords/>
  <dc:description/>
  <cp:lastModifiedBy>Nazarenko, Alexander</cp:lastModifiedBy>
  <dcterms:created xsi:type="dcterms:W3CDTF">2013-02-13T02:11:06Z</dcterms:created>
  <dcterms:modified xsi:type="dcterms:W3CDTF">2019-02-19T15:25:00Z</dcterms:modified>
  <cp:category/>
  <cp:version/>
  <cp:contentType/>
  <cp:contentStatus/>
</cp:coreProperties>
</file>